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TAR\Water Budget\"/>
    </mc:Choice>
  </mc:AlternateContent>
  <bookViews>
    <workbookView xWindow="3270" yWindow="0" windowWidth="27165" windowHeight="13020"/>
  </bookViews>
  <sheets>
    <sheet name="Annual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B26" i="1"/>
  <c r="D26" i="1" s="1"/>
  <c r="G22" i="1"/>
  <c r="F22" i="1"/>
  <c r="C28" i="1" s="1"/>
  <c r="E22" i="1"/>
  <c r="D22" i="1"/>
  <c r="C26" i="1" s="1"/>
  <c r="G21" i="1"/>
  <c r="B30" i="1" s="1"/>
  <c r="F21" i="1"/>
  <c r="B28" i="1" s="1"/>
  <c r="E21" i="1"/>
  <c r="B31" i="1" s="1"/>
  <c r="D21" i="1"/>
  <c r="H13" i="1"/>
  <c r="C13" i="1"/>
  <c r="I13" i="1" s="1"/>
  <c r="J13" i="1" s="1"/>
  <c r="H12" i="1"/>
  <c r="C12" i="1"/>
  <c r="I12" i="1" s="1"/>
  <c r="J12" i="1" s="1"/>
  <c r="H11" i="1"/>
  <c r="C11" i="1"/>
  <c r="I11" i="1" s="1"/>
  <c r="J11" i="1" s="1"/>
  <c r="H10" i="1"/>
  <c r="C10" i="1"/>
  <c r="I10" i="1" s="1"/>
  <c r="J10" i="1" s="1"/>
  <c r="H9" i="1"/>
  <c r="C9" i="1"/>
  <c r="I9" i="1" s="1"/>
  <c r="J9" i="1" s="1"/>
  <c r="H8" i="1"/>
  <c r="C8" i="1"/>
  <c r="I8" i="1" s="1"/>
  <c r="J8" i="1" s="1"/>
  <c r="H7" i="1"/>
  <c r="C7" i="1"/>
  <c r="I7" i="1" s="1"/>
  <c r="J7" i="1" s="1"/>
  <c r="H6" i="1"/>
  <c r="C6" i="1"/>
  <c r="I6" i="1" s="1"/>
  <c r="J6" i="1" s="1"/>
  <c r="H5" i="1"/>
  <c r="C5" i="1"/>
  <c r="I5" i="1" s="1"/>
  <c r="J5" i="1" s="1"/>
  <c r="H4" i="1"/>
  <c r="H22" i="1" s="1"/>
  <c r="C29" i="1" s="1"/>
  <c r="C4" i="1"/>
  <c r="C21" i="1" s="1"/>
  <c r="B27" i="1" s="1"/>
  <c r="D31" i="1" l="1"/>
  <c r="D30" i="1"/>
  <c r="H21" i="1"/>
  <c r="B29" i="1" s="1"/>
  <c r="D29" i="1" s="1"/>
  <c r="C22" i="1"/>
  <c r="C27" i="1" s="1"/>
  <c r="I4" i="1"/>
  <c r="J4" i="1" l="1"/>
  <c r="I22" i="1"/>
  <c r="C32" i="1" s="1"/>
  <c r="I21" i="1"/>
  <c r="D28" i="1"/>
  <c r="D27" i="1"/>
  <c r="B32" i="1"/>
  <c r="B33" i="1" s="1"/>
  <c r="J22" i="1" l="1"/>
  <c r="J21" i="1"/>
</calcChain>
</file>

<file path=xl/sharedStrings.xml><?xml version="1.0" encoding="utf-8"?>
<sst xmlns="http://schemas.openxmlformats.org/spreadsheetml/2006/main" count="41" uniqueCount="38">
  <si>
    <t>Measured</t>
  </si>
  <si>
    <t>Calculated</t>
  </si>
  <si>
    <t>Error on water balance</t>
  </si>
  <si>
    <t>Hydrologic Year</t>
  </si>
  <si>
    <t>P201 precip</t>
  </si>
  <si>
    <t>IRRIGATION</t>
  </si>
  <si>
    <t>ET(SWAT)</t>
  </si>
  <si>
    <t>Difference in 
soil water</t>
  </si>
  <si>
    <t>Percolation</t>
  </si>
  <si>
    <t>Annual
water balance</t>
  </si>
  <si>
    <t>PrePAS 1994-2003 (Oct 1993 - Sept 2003)</t>
  </si>
  <si>
    <t>Mean</t>
  </si>
  <si>
    <t>Standard deviation</t>
  </si>
  <si>
    <t>PrePAS water balance 1993-2003</t>
  </si>
  <si>
    <t>Standard 
deviation</t>
  </si>
  <si>
    <t>Relative
 importance</t>
  </si>
  <si>
    <t>Certainty</t>
  </si>
  <si>
    <t>Source of data</t>
  </si>
  <si>
    <t>Precipitation (P_mm)</t>
  </si>
  <si>
    <t>Excellent</t>
  </si>
  <si>
    <t>Measured at adjacent Automated Weather Data Network Station</t>
  </si>
  <si>
    <t>Runoff (Q_mm)</t>
  </si>
  <si>
    <t>Good to medium</t>
  </si>
  <si>
    <t>11% of precipitation (Szilagyi et al., 2005)</t>
  </si>
  <si>
    <t>ET_mm</t>
  </si>
  <si>
    <t>Medium</t>
  </si>
  <si>
    <t>Estimated from SWAT run for Hypothetical Field</t>
  </si>
  <si>
    <t>Percolation (Perc_mm)</t>
  </si>
  <si>
    <t>Low</t>
  </si>
  <si>
    <t>10% of precipitation (Szilagyi et al., 2005)</t>
  </si>
  <si>
    <t>Difference in soil water (DSW_mm)</t>
  </si>
  <si>
    <t>Estimated from SWAT runs for Hypothetical Field</t>
  </si>
  <si>
    <t>Irrigation</t>
  </si>
  <si>
    <t>Measured at the Site.</t>
  </si>
  <si>
    <t>P + I - Q - ET - Perc - DSW</t>
  </si>
  <si>
    <t>SWATRunoff</t>
  </si>
  <si>
    <t xml:space="preserve">Measured 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</si>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</sst>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/>
    <xf numFmtId="9" fontId="2" fillId="0" borderId="0" xfId="1" applyFont="1"/>
    <xf numFmtId="2" fontId="0" fillId="0" borderId="0" xfId="0" applyNumberFormat="1"/>
    <xf numFmtId="9" fontId="0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9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workbookViewId="0">
      <selection activeCell="C46" sqref="C46"/>
    </sheetView>
  </sheetViews>
  <sheetFormatPr defaultRowHeight="15" x14ac:dyDescent="0.25"/>
  <cols>
    <col min="1" max="1" width="40.28515625" bestFit="1" customWidth="1"/>
    <col min="2" max="2" width="15.5703125" bestFit="1" customWidth="1"/>
    <col min="3" max="3" width="19" bestFit="1" customWidth="1"/>
    <col min="4" max="4" width="14.140625" customWidth="1"/>
    <col min="5" max="5" width="16.7109375" customWidth="1"/>
    <col min="6" max="6" width="17.85546875" customWidth="1"/>
    <col min="7" max="7" width="12.7109375" customWidth="1"/>
    <col min="8" max="8" width="13.28515625" customWidth="1"/>
    <col min="9" max="9" width="16.28515625" customWidth="1"/>
  </cols>
  <sheetData>
    <row r="2" spans="2:12" ht="15.75" x14ac:dyDescent="0.25">
      <c r="B2" s="1"/>
      <c r="C2" s="2"/>
      <c r="D2" s="2" t="s">
        <v>0</v>
      </c>
      <c r="E2" s="3" t="s">
        <v>36</v>
      </c>
      <c r="F2" s="3" t="s">
        <v>37</v>
      </c>
      <c r="G2" s="3" t="s">
        <v>1</v>
      </c>
      <c r="H2" s="4" t="s">
        <v>1</v>
      </c>
      <c r="I2" s="1" t="s">
        <v>2</v>
      </c>
    </row>
    <row r="3" spans="2:12" ht="47.25" x14ac:dyDescent="0.25">
      <c r="B3" s="5" t="s">
        <v>3</v>
      </c>
      <c r="C3" s="5" t="s">
        <v>35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7" t="s">
        <v>9</v>
      </c>
    </row>
    <row r="4" spans="2:12" ht="15.75" x14ac:dyDescent="0.25">
      <c r="B4" s="1">
        <v>2002</v>
      </c>
      <c r="C4" s="8">
        <f>D4*0.11</f>
        <v>54.548999999999999</v>
      </c>
      <c r="D4" s="8">
        <v>495.9</v>
      </c>
      <c r="E4" s="8">
        <v>259.84199999999993</v>
      </c>
      <c r="F4" s="8">
        <v>555.46330707652896</v>
      </c>
      <c r="G4" s="8">
        <v>63.460000000000008</v>
      </c>
      <c r="H4" s="8">
        <f>0.1*D4</f>
        <v>49.59</v>
      </c>
      <c r="I4" s="8">
        <f>D4+E4-C4-F4-H4-G4</f>
        <v>32.679692923471009</v>
      </c>
      <c r="J4" s="9">
        <f t="shared" ref="J4:J13" si="0">I4/D4</f>
        <v>6.5899763911012321E-2</v>
      </c>
      <c r="K4" s="10"/>
      <c r="L4" s="11"/>
    </row>
    <row r="5" spans="2:12" ht="15.75" x14ac:dyDescent="0.25">
      <c r="B5" s="1">
        <v>2003</v>
      </c>
      <c r="C5" s="8">
        <f t="shared" ref="C5:C13" si="1">D5*0.11</f>
        <v>55.516999999999996</v>
      </c>
      <c r="D5" s="8">
        <v>504.7</v>
      </c>
      <c r="E5" s="8">
        <v>330.2</v>
      </c>
      <c r="F5" s="8">
        <v>696.27153698366942</v>
      </c>
      <c r="G5" s="8">
        <v>24.240000000000002</v>
      </c>
      <c r="H5" s="8">
        <f t="shared" ref="H5:H13" si="2">0.1*D5</f>
        <v>50.47</v>
      </c>
      <c r="I5" s="8">
        <f t="shared" ref="I5:I13" si="3">D5+E5-C5-F5-H5-G5</f>
        <v>8.4014630163306165</v>
      </c>
      <c r="J5" s="9">
        <f t="shared" si="0"/>
        <v>1.6646449408223928E-2</v>
      </c>
      <c r="K5" s="10"/>
      <c r="L5" s="11"/>
    </row>
    <row r="6" spans="2:12" ht="15.75" x14ac:dyDescent="0.25">
      <c r="B6" s="1">
        <v>2004</v>
      </c>
      <c r="C6" s="8">
        <f t="shared" si="1"/>
        <v>46.893000000000001</v>
      </c>
      <c r="D6" s="8">
        <v>426.3</v>
      </c>
      <c r="E6" s="8">
        <v>254</v>
      </c>
      <c r="F6" s="8">
        <v>669.8431466538583</v>
      </c>
      <c r="G6" s="8">
        <v>1.3800000000000097</v>
      </c>
      <c r="H6" s="8">
        <f t="shared" si="2"/>
        <v>42.63</v>
      </c>
      <c r="I6" s="8">
        <f t="shared" si="3"/>
        <v>-80.446146653858378</v>
      </c>
      <c r="J6" s="9">
        <f t="shared" si="0"/>
        <v>-0.18870782700881628</v>
      </c>
      <c r="K6" s="10"/>
      <c r="L6" s="11"/>
    </row>
    <row r="7" spans="2:12" ht="15.75" x14ac:dyDescent="0.25">
      <c r="B7" s="1">
        <v>2005</v>
      </c>
      <c r="C7" s="8">
        <f t="shared" si="1"/>
        <v>61.797999999999995</v>
      </c>
      <c r="D7" s="8">
        <v>561.79999999999995</v>
      </c>
      <c r="E7" s="8">
        <v>311.14999999999998</v>
      </c>
      <c r="F7" s="8">
        <v>623.14480339417207</v>
      </c>
      <c r="G7" s="8">
        <v>19.930000000000007</v>
      </c>
      <c r="H7" s="8">
        <f t="shared" si="2"/>
        <v>56.18</v>
      </c>
      <c r="I7" s="8">
        <f t="shared" si="3"/>
        <v>111.89719660582784</v>
      </c>
      <c r="J7" s="9">
        <f t="shared" si="0"/>
        <v>0.19917621325352056</v>
      </c>
      <c r="K7" s="10"/>
      <c r="L7" s="11"/>
    </row>
    <row r="8" spans="2:12" ht="15.75" x14ac:dyDescent="0.25">
      <c r="B8" s="1">
        <v>2006</v>
      </c>
      <c r="C8" s="8">
        <f t="shared" si="1"/>
        <v>81.806999999999988</v>
      </c>
      <c r="D8" s="8">
        <v>743.69999999999993</v>
      </c>
      <c r="E8" s="8">
        <v>247.90399999999997</v>
      </c>
      <c r="F8" s="8">
        <v>765.2299362792188</v>
      </c>
      <c r="G8" s="8">
        <v>2.9000000000000057</v>
      </c>
      <c r="H8" s="8">
        <f t="shared" si="2"/>
        <v>74.36999999999999</v>
      </c>
      <c r="I8" s="8">
        <f t="shared" si="3"/>
        <v>67.297063720781111</v>
      </c>
      <c r="J8" s="9">
        <f t="shared" si="0"/>
        <v>9.0489530349309025E-2</v>
      </c>
      <c r="K8" s="10"/>
      <c r="L8" s="11"/>
    </row>
    <row r="9" spans="2:12" ht="15.75" x14ac:dyDescent="0.25">
      <c r="B9" s="1">
        <v>2007</v>
      </c>
      <c r="C9" s="8">
        <f t="shared" si="1"/>
        <v>88.660000000000011</v>
      </c>
      <c r="D9" s="8">
        <v>806.00000000000011</v>
      </c>
      <c r="E9" s="8">
        <v>254</v>
      </c>
      <c r="F9" s="8">
        <v>573.38842715337807</v>
      </c>
      <c r="G9" s="8">
        <v>85.050000000000011</v>
      </c>
      <c r="H9" s="8">
        <f t="shared" si="2"/>
        <v>80.600000000000023</v>
      </c>
      <c r="I9" s="8">
        <f t="shared" si="3"/>
        <v>232.30157284662192</v>
      </c>
      <c r="J9" s="9">
        <f t="shared" si="0"/>
        <v>0.28821535092632988</v>
      </c>
      <c r="K9" s="10"/>
      <c r="L9" s="11"/>
    </row>
    <row r="10" spans="2:12" ht="15.75" x14ac:dyDescent="0.25">
      <c r="B10" s="1">
        <v>2008</v>
      </c>
      <c r="C10" s="8">
        <f t="shared" si="1"/>
        <v>57.376000000000005</v>
      </c>
      <c r="D10" s="8">
        <v>521.6</v>
      </c>
      <c r="E10" s="8">
        <v>224.02799999999999</v>
      </c>
      <c r="F10" s="8">
        <v>690.52152657700913</v>
      </c>
      <c r="G10" s="8">
        <v>96.95999999999998</v>
      </c>
      <c r="H10" s="8">
        <f t="shared" si="2"/>
        <v>52.160000000000004</v>
      </c>
      <c r="I10" s="8">
        <f t="shared" si="3"/>
        <v>-151.38952657700904</v>
      </c>
      <c r="J10" s="9">
        <f t="shared" si="0"/>
        <v>-0.29024065678107558</v>
      </c>
      <c r="K10" s="10"/>
      <c r="L10" s="11"/>
    </row>
    <row r="11" spans="2:12" ht="15.75" x14ac:dyDescent="0.25">
      <c r="B11" s="1">
        <v>2009</v>
      </c>
      <c r="C11" s="8">
        <f t="shared" si="1"/>
        <v>75.031000000000006</v>
      </c>
      <c r="D11" s="8">
        <v>682.1</v>
      </c>
      <c r="E11" s="8">
        <v>190.5</v>
      </c>
      <c r="F11" s="8">
        <v>729.86835414665393</v>
      </c>
      <c r="G11" s="8">
        <v>-2.1700000000000017</v>
      </c>
      <c r="H11" s="8">
        <f t="shared" si="2"/>
        <v>68.210000000000008</v>
      </c>
      <c r="I11" s="8">
        <f t="shared" si="3"/>
        <v>1.6606458533460255</v>
      </c>
      <c r="J11" s="9">
        <f t="shared" si="0"/>
        <v>2.4346076137604831E-3</v>
      </c>
      <c r="K11" s="10"/>
      <c r="L11" s="11"/>
    </row>
    <row r="12" spans="2:12" ht="15.75" x14ac:dyDescent="0.25">
      <c r="B12" s="1">
        <v>2011</v>
      </c>
      <c r="C12" s="8">
        <f t="shared" si="1"/>
        <v>47.366</v>
      </c>
      <c r="D12" s="8">
        <v>430.6</v>
      </c>
      <c r="E12" s="8">
        <v>117.348</v>
      </c>
      <c r="F12" s="8">
        <v>588.53533877681718</v>
      </c>
      <c r="G12" s="8">
        <v>3.3199999999999932</v>
      </c>
      <c r="H12" s="8">
        <f t="shared" si="2"/>
        <v>43.06</v>
      </c>
      <c r="I12" s="8">
        <f t="shared" si="3"/>
        <v>-134.33333877681719</v>
      </c>
      <c r="J12" s="9">
        <f t="shared" si="0"/>
        <v>-0.31196780951420616</v>
      </c>
      <c r="K12" s="10"/>
      <c r="L12" s="11"/>
    </row>
    <row r="13" spans="2:12" ht="15.75" x14ac:dyDescent="0.25">
      <c r="B13" s="1">
        <v>2012</v>
      </c>
      <c r="C13" s="8">
        <f t="shared" si="1"/>
        <v>59.905999999999992</v>
      </c>
      <c r="D13" s="8">
        <v>544.59999999999991</v>
      </c>
      <c r="E13" s="8">
        <v>314.95999999999998</v>
      </c>
      <c r="F13" s="8">
        <v>725.128382004483</v>
      </c>
      <c r="G13" s="8">
        <v>16.620000000000005</v>
      </c>
      <c r="H13" s="8">
        <f t="shared" si="2"/>
        <v>54.459999999999994</v>
      </c>
      <c r="I13" s="8">
        <f t="shared" si="3"/>
        <v>3.4456179955169972</v>
      </c>
      <c r="J13" s="9">
        <f t="shared" si="0"/>
        <v>6.3268784346621329E-3</v>
      </c>
      <c r="K13" s="10"/>
      <c r="L13" s="11"/>
    </row>
    <row r="14" spans="2:12" ht="15.75" x14ac:dyDescent="0.25">
      <c r="B14" s="1"/>
      <c r="C14" s="8"/>
      <c r="D14" s="8"/>
      <c r="E14" s="8"/>
      <c r="F14" s="8"/>
      <c r="G14" s="8"/>
      <c r="H14" s="8"/>
      <c r="I14" s="9"/>
      <c r="J14" s="10"/>
      <c r="K14" s="11"/>
    </row>
    <row r="15" spans="2:12" ht="15.75" x14ac:dyDescent="0.25">
      <c r="B15" s="1"/>
      <c r="C15" s="8"/>
      <c r="D15" s="8"/>
      <c r="E15" s="8"/>
      <c r="F15" s="8"/>
      <c r="G15" s="8"/>
      <c r="H15" s="8"/>
      <c r="I15" s="9"/>
      <c r="J15" s="10"/>
      <c r="K15" s="11"/>
    </row>
    <row r="16" spans="2:12" ht="15.75" x14ac:dyDescent="0.25">
      <c r="B16" s="1"/>
      <c r="C16" s="8"/>
      <c r="D16" s="8"/>
      <c r="E16" s="8"/>
      <c r="F16" s="8"/>
      <c r="G16" s="8"/>
      <c r="H16" s="8"/>
      <c r="I16" s="9"/>
      <c r="J16" s="10"/>
      <c r="K16" s="11"/>
    </row>
    <row r="17" spans="1:11" ht="15.75" x14ac:dyDescent="0.25">
      <c r="B17" s="1"/>
      <c r="C17" s="8"/>
      <c r="D17" s="8"/>
      <c r="E17" s="8"/>
      <c r="F17" s="8"/>
      <c r="G17" s="8"/>
      <c r="H17" s="8"/>
      <c r="I17" s="9"/>
      <c r="J17" s="10"/>
      <c r="K17" s="11"/>
    </row>
    <row r="18" spans="1:11" ht="15.75" x14ac:dyDescent="0.25">
      <c r="B18" s="1"/>
      <c r="C18" s="1"/>
      <c r="D18" s="1"/>
      <c r="E18" s="1"/>
      <c r="F18" s="1"/>
      <c r="G18" s="1"/>
      <c r="H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1" ht="15.75" x14ac:dyDescent="0.25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11" ht="15.75" x14ac:dyDescent="0.25">
      <c r="A21" s="1" t="s">
        <v>11</v>
      </c>
      <c r="B21" s="1"/>
      <c r="C21" s="8">
        <f t="shared" ref="C21:J21" si="4">AVERAGE(C4:C13)</f>
        <v>62.890300000000003</v>
      </c>
      <c r="D21" s="8">
        <f t="shared" si="4"/>
        <v>571.7299999999999</v>
      </c>
      <c r="E21" s="8">
        <f t="shared" si="4"/>
        <v>250.39319999999998</v>
      </c>
      <c r="F21" s="8">
        <f t="shared" si="4"/>
        <v>661.73947590457885</v>
      </c>
      <c r="G21" s="8">
        <f t="shared" si="4"/>
        <v>31.169</v>
      </c>
      <c r="H21" s="8">
        <f t="shared" si="4"/>
        <v>57.173000000000002</v>
      </c>
      <c r="I21" s="8">
        <f t="shared" si="4"/>
        <v>9.1514240954210937</v>
      </c>
      <c r="J21" s="9">
        <f t="shared" si="4"/>
        <v>-1.2172749940727968E-2</v>
      </c>
    </row>
    <row r="22" spans="1:11" ht="15.75" x14ac:dyDescent="0.25">
      <c r="A22" s="1" t="s">
        <v>12</v>
      </c>
      <c r="B22" s="1"/>
      <c r="C22" s="8">
        <f t="shared" ref="C22:E22" si="5">STDEV(C4:C13)</f>
        <v>14.26215886767028</v>
      </c>
      <c r="D22" s="8">
        <f t="shared" si="5"/>
        <v>129.65598970609398</v>
      </c>
      <c r="E22" s="8">
        <f t="shared" si="5"/>
        <v>63.538460885776502</v>
      </c>
      <c r="F22" s="8">
        <f>STDEV(F4:F13)</f>
        <v>72.575966586379394</v>
      </c>
      <c r="G22" s="8">
        <f>STDEV(G4:G13)</f>
        <v>36.868991322127485</v>
      </c>
      <c r="H22" s="8">
        <f>STDEV(H4:H13)</f>
        <v>12.965598970609385</v>
      </c>
      <c r="I22" s="8">
        <f>STDEV(I4:I13)</f>
        <v>114.87452411941308</v>
      </c>
      <c r="J22" s="9">
        <f>STDEV(J4:J13)</f>
        <v>0.19756458465519633</v>
      </c>
    </row>
    <row r="23" spans="1:11" ht="15.75" x14ac:dyDescent="0.25">
      <c r="A23" s="1"/>
      <c r="B23" s="1"/>
      <c r="C23" s="8"/>
      <c r="D23" s="8"/>
      <c r="E23" s="8"/>
      <c r="F23" s="8"/>
      <c r="G23" s="8"/>
      <c r="H23" s="8"/>
      <c r="I23" s="1"/>
    </row>
    <row r="24" spans="1:1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31.5" x14ac:dyDescent="0.25">
      <c r="A25" s="12" t="s">
        <v>13</v>
      </c>
      <c r="B25" s="13" t="s">
        <v>11</v>
      </c>
      <c r="C25" s="14" t="s">
        <v>14</v>
      </c>
      <c r="D25" s="14" t="s">
        <v>15</v>
      </c>
      <c r="E25" s="12" t="s">
        <v>16</v>
      </c>
      <c r="F25" s="12" t="s">
        <v>17</v>
      </c>
      <c r="G25" s="1"/>
      <c r="H25" s="1"/>
      <c r="I25" s="1"/>
      <c r="J25" s="1"/>
      <c r="K25" s="1"/>
    </row>
    <row r="26" spans="1:11" ht="15.75" x14ac:dyDescent="0.25">
      <c r="A26" s="12" t="s">
        <v>18</v>
      </c>
      <c r="B26" s="8">
        <f>D21</f>
        <v>571.7299999999999</v>
      </c>
      <c r="C26" s="8">
        <f>D22</f>
        <v>129.65598970609398</v>
      </c>
      <c r="D26" s="9">
        <f>B26/(B31+B26)</f>
        <v>0.69543104975020775</v>
      </c>
      <c r="E26" s="1" t="s">
        <v>19</v>
      </c>
      <c r="F26" s="1" t="s">
        <v>20</v>
      </c>
      <c r="G26" s="1"/>
      <c r="H26" s="1"/>
      <c r="I26" s="1"/>
      <c r="J26" s="1"/>
      <c r="K26" s="1"/>
    </row>
    <row r="27" spans="1:11" ht="15.75" x14ac:dyDescent="0.25">
      <c r="A27" s="12" t="s">
        <v>21</v>
      </c>
      <c r="B27" s="8">
        <f>C21</f>
        <v>62.890300000000003</v>
      </c>
      <c r="C27" s="8">
        <f>C22</f>
        <v>14.26215886767028</v>
      </c>
      <c r="D27" s="15">
        <f>B27/(B27+B28+B29)</f>
        <v>8.0442666537264812E-2</v>
      </c>
      <c r="E27" s="1" t="s">
        <v>22</v>
      </c>
      <c r="F27" s="1" t="s">
        <v>23</v>
      </c>
      <c r="G27" s="1"/>
      <c r="H27" s="1"/>
      <c r="I27" s="1"/>
      <c r="J27" s="1"/>
      <c r="K27" s="1"/>
    </row>
    <row r="28" spans="1:11" ht="15.75" x14ac:dyDescent="0.25">
      <c r="A28" s="12" t="s">
        <v>24</v>
      </c>
      <c r="B28" s="8">
        <f>F21</f>
        <v>661.73947590457885</v>
      </c>
      <c r="C28" s="8">
        <f>F22</f>
        <v>72.575966586379394</v>
      </c>
      <c r="D28" s="15">
        <f>B28/(B28+B27+B29)</f>
        <v>0.84642763661067622</v>
      </c>
      <c r="E28" s="1" t="s">
        <v>25</v>
      </c>
      <c r="F28" s="1" t="s">
        <v>26</v>
      </c>
      <c r="G28" s="1"/>
      <c r="H28" s="1"/>
      <c r="I28" s="1"/>
      <c r="J28" s="1"/>
      <c r="K28" s="1"/>
    </row>
    <row r="29" spans="1:11" ht="15.75" x14ac:dyDescent="0.25">
      <c r="A29" s="12" t="s">
        <v>27</v>
      </c>
      <c r="B29" s="8">
        <f>H21</f>
        <v>57.173000000000002</v>
      </c>
      <c r="C29" s="8">
        <f>H22</f>
        <v>12.965598970609385</v>
      </c>
      <c r="D29" s="15">
        <f>B29/(B27+B28+B29)</f>
        <v>7.3129696852058917E-2</v>
      </c>
      <c r="E29" s="1" t="s">
        <v>28</v>
      </c>
      <c r="F29" s="1" t="s">
        <v>29</v>
      </c>
      <c r="G29" s="1"/>
      <c r="H29" s="1"/>
      <c r="I29" s="1"/>
      <c r="J29" s="1"/>
      <c r="K29" s="1"/>
    </row>
    <row r="30" spans="1:11" ht="15.75" x14ac:dyDescent="0.25">
      <c r="A30" s="12" t="s">
        <v>30</v>
      </c>
      <c r="B30" s="8">
        <f>G21</f>
        <v>31.169</v>
      </c>
      <c r="C30" s="8">
        <f>G22</f>
        <v>36.868991322127485</v>
      </c>
      <c r="D30" s="15">
        <f>B30/(B31+B26)</f>
        <v>3.7912809175072552E-2</v>
      </c>
      <c r="E30" s="1" t="s">
        <v>28</v>
      </c>
      <c r="F30" s="1" t="s">
        <v>31</v>
      </c>
      <c r="G30" s="1"/>
      <c r="H30" s="1"/>
      <c r="I30" s="1"/>
      <c r="J30" s="1"/>
      <c r="K30" s="1"/>
    </row>
    <row r="31" spans="1:11" ht="15.75" x14ac:dyDescent="0.25">
      <c r="A31" s="12" t="s">
        <v>32</v>
      </c>
      <c r="B31" s="8">
        <f>E21</f>
        <v>250.39319999999998</v>
      </c>
      <c r="C31" s="8">
        <f>E22</f>
        <v>63.538460885776502</v>
      </c>
      <c r="D31" s="9">
        <f>B31/(B26+B31)</f>
        <v>0.30456895024979225</v>
      </c>
      <c r="E31" s="1"/>
      <c r="F31" s="1" t="s">
        <v>33</v>
      </c>
      <c r="G31" s="1"/>
      <c r="H31" s="1"/>
      <c r="I31" s="1"/>
      <c r="J31" s="1"/>
      <c r="K31" s="1"/>
    </row>
    <row r="32" spans="1:11" ht="15.75" x14ac:dyDescent="0.25">
      <c r="A32" s="12" t="s">
        <v>34</v>
      </c>
      <c r="B32" s="8">
        <f>B31+B26-B27-B28-B29-B30</f>
        <v>9.1514240954210031</v>
      </c>
      <c r="C32" s="8">
        <f>I22</f>
        <v>114.87452411941308</v>
      </c>
      <c r="D32" s="8"/>
      <c r="E32" s="1"/>
      <c r="F32" s="1"/>
      <c r="G32" s="1"/>
      <c r="H32" s="1"/>
      <c r="I32" s="1"/>
      <c r="J32" s="1"/>
      <c r="K32" s="1"/>
    </row>
    <row r="33" spans="1:11" ht="15.75" x14ac:dyDescent="0.25">
      <c r="A33" s="1"/>
      <c r="B33" s="9">
        <f>B32/(B26+B31)</f>
        <v>1.113145097404015E-2</v>
      </c>
      <c r="C33" s="1"/>
      <c r="D33" s="1"/>
      <c r="E33" s="1"/>
      <c r="F33" s="1"/>
      <c r="G33" s="1"/>
      <c r="H33" s="1"/>
      <c r="I33" s="1"/>
      <c r="J33" s="1"/>
      <c r="K33" s="1"/>
    </row>
  </sheetData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jokalebo</dc:creator>
  <cp:lastModifiedBy>jokalebo</cp:lastModifiedBy>
  <cp:lastPrinted>2016-11-09T02:40:23Z</cp:lastPrinted>
  <dcterms:created xsi:type="dcterms:W3CDTF">2016-11-09T02:38:38Z</dcterms:created>
  <dcterms:modified xsi:type="dcterms:W3CDTF">2016-11-09T14:47:44Z</dcterms:modified>
</cp:coreProperties>
</file>